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mulder\OneDrive\Lesstof clusius 2015\GO 1\Blok 3 en 1 tweede jaar\"/>
    </mc:Choice>
  </mc:AlternateContent>
  <bookViews>
    <workbookView xWindow="0" yWindow="0" windowWidth="10480" windowHeight="872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2" i="1"/>
  <c r="I9" i="1"/>
  <c r="I7" i="1"/>
  <c r="I88" i="1"/>
  <c r="I76" i="1"/>
  <c r="I67" i="1"/>
  <c r="I66" i="1" l="1"/>
  <c r="I64" i="1"/>
  <c r="I73" i="1" l="1"/>
  <c r="I75" i="1" s="1"/>
  <c r="I58" i="1"/>
  <c r="I60" i="1" s="1"/>
  <c r="I52" i="1"/>
  <c r="I54" i="1" s="1"/>
  <c r="I87" i="1" l="1"/>
  <c r="L7" i="1"/>
  <c r="L23" i="1"/>
  <c r="L24" i="1"/>
  <c r="L25" i="1"/>
  <c r="L26" i="1"/>
  <c r="I41" i="1" s="1"/>
  <c r="L22" i="1"/>
  <c r="L8" i="1"/>
  <c r="L9" i="1"/>
  <c r="L10" i="1"/>
  <c r="L11" i="1"/>
  <c r="I39" i="1" l="1"/>
  <c r="I40" i="1"/>
  <c r="L33" i="1"/>
  <c r="I38" i="1"/>
  <c r="L18" i="1"/>
  <c r="I37" i="1"/>
  <c r="I48" i="1" l="1"/>
  <c r="I90" i="1" s="1"/>
  <c r="I91" i="1" s="1"/>
</calcChain>
</file>

<file path=xl/sharedStrings.xml><?xml version="1.0" encoding="utf-8"?>
<sst xmlns="http://schemas.openxmlformats.org/spreadsheetml/2006/main" count="329" uniqueCount="52">
  <si>
    <t>Berekening ds opname bedrijf</t>
  </si>
  <si>
    <t>Voorbeeld 1</t>
  </si>
  <si>
    <t>Diersoort</t>
  </si>
  <si>
    <t>Melkgevende koeien</t>
  </si>
  <si>
    <t>Droge koeien</t>
  </si>
  <si>
    <t>Jongvee &lt; 1 jaar</t>
  </si>
  <si>
    <t>Jongvee &gt; 1 jaar</t>
  </si>
  <si>
    <t>Schapen</t>
  </si>
  <si>
    <t>Geiten</t>
  </si>
  <si>
    <t>paarden</t>
  </si>
  <si>
    <t>kg ds opname</t>
  </si>
  <si>
    <t>Winter</t>
  </si>
  <si>
    <t>…..</t>
  </si>
  <si>
    <t>….</t>
  </si>
  <si>
    <t>Aantal dagen</t>
  </si>
  <si>
    <t>totaal kg ds opname</t>
  </si>
  <si>
    <t>Totaal</t>
  </si>
  <si>
    <t>""</t>
  </si>
  <si>
    <t>Aantal</t>
  </si>
  <si>
    <t>Graskuil silo 1</t>
  </si>
  <si>
    <t>Inhoud in m3</t>
  </si>
  <si>
    <t>kg ds per m3</t>
  </si>
  <si>
    <t>kg ds totaal</t>
  </si>
  <si>
    <t>Maïskuil silo 1</t>
  </si>
  <si>
    <t>Maïskuil silo 2</t>
  </si>
  <si>
    <t>Graskuil silo 2</t>
  </si>
  <si>
    <t>Graskuil silo 3</t>
  </si>
  <si>
    <t>Graskuil silo 4</t>
  </si>
  <si>
    <t>Lengte</t>
  </si>
  <si>
    <t>breedte</t>
  </si>
  <si>
    <t>Hoogte</t>
  </si>
  <si>
    <t>Sleufsilo</t>
  </si>
  <si>
    <t>gronddek</t>
  </si>
  <si>
    <t>38% ds</t>
  </si>
  <si>
    <t>34% ds</t>
  </si>
  <si>
    <t>Geen gronddek</t>
  </si>
  <si>
    <t>ronde balen</t>
  </si>
  <si>
    <t>aantal</t>
  </si>
  <si>
    <t>inhoud per baal (1cijfer achter ,)</t>
  </si>
  <si>
    <t>totale voorraad</t>
  </si>
  <si>
    <t>Balans</t>
  </si>
  <si>
    <t>overschot/tekort</t>
  </si>
  <si>
    <t>KVEM totaal</t>
  </si>
  <si>
    <t>eerste snede</t>
  </si>
  <si>
    <t>Tweede snede</t>
  </si>
  <si>
    <t>rijkuil</t>
  </si>
  <si>
    <t>Graskuil 3</t>
  </si>
  <si>
    <t>KVEM</t>
  </si>
  <si>
    <t>aankoop mais (35% ds) in kg</t>
  </si>
  <si>
    <t>"</t>
  </si>
  <si>
    <t>zomer</t>
  </si>
  <si>
    <t>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</si>
</sst>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quotePrefix="1" applyFill="1"/>
    <xf numFmtId="0" fontId="0" fillId="2" borderId="1" xfId="0" quotePrefix="1" applyFill="1" applyBorder="1"/>
    <xf numFmtId="0" fontId="0" fillId="2" borderId="0" xfId="0" applyFill="1"/>
    <xf numFmtId="9" fontId="0" fillId="0" borderId="0" xfId="0" applyNumberFormat="1"/>
  </cellXfs>
  <cellStyles count="1">
    <cellStyle name="Standaard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topLeftCell="A3" workbookViewId="0">
      <selection activeCell="A5" sqref="A5"/>
    </sheetView>
  </sheetViews>
  <sheetFormatPr defaultRowHeight="14.5" x14ac:dyDescent="0.35"/>
  <cols>
    <col min="1" max="1" width="20.36328125" customWidth="1"/>
    <col min="2" max="2" width="26.6328125" customWidth="1"/>
    <col min="3" max="3" width="19" customWidth="1"/>
    <col min="4" max="4" width="13.6328125" customWidth="1"/>
    <col min="5" max="5" width="20.36328125" customWidth="1"/>
    <col min="6" max="7" width="8.90625" customWidth="1"/>
    <col min="8" max="9" width="17.90625" hidden="1" customWidth="1"/>
    <col min="10" max="10" width="17.6328125" hidden="1" customWidth="1"/>
    <col min="11" max="11" width="11.54296875" hidden="1" customWidth="1"/>
    <col min="12" max="12" width="17.6328125" hidden="1" customWidth="1"/>
    <col min="13" max="15" width="8.90625" hidden="1" customWidth="1"/>
    <col min="16" max="16" width="8.9062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51</v>
      </c>
      <c r="H5" t="s">
        <v>11</v>
      </c>
    </row>
    <row r="6" spans="1:12" x14ac:dyDescent="0.35">
      <c r="A6" t="s">
        <v>2</v>
      </c>
      <c r="B6" t="s">
        <v>18</v>
      </c>
      <c r="C6" t="s">
        <v>10</v>
      </c>
      <c r="D6" t="s">
        <v>14</v>
      </c>
      <c r="E6" t="s">
        <v>15</v>
      </c>
      <c r="H6" t="s">
        <v>2</v>
      </c>
      <c r="I6" t="s">
        <v>18</v>
      </c>
      <c r="J6" t="s">
        <v>10</v>
      </c>
      <c r="K6" t="s">
        <v>14</v>
      </c>
      <c r="L6" t="s">
        <v>15</v>
      </c>
    </row>
    <row r="7" spans="1:12" x14ac:dyDescent="0.35">
      <c r="A7" t="s">
        <v>3</v>
      </c>
      <c r="B7" s="1" t="s">
        <v>49</v>
      </c>
      <c r="C7" s="1" t="s">
        <v>49</v>
      </c>
      <c r="D7" s="1" t="s">
        <v>49</v>
      </c>
      <c r="E7" s="1" t="s">
        <v>49</v>
      </c>
      <c r="H7" t="s">
        <v>3</v>
      </c>
      <c r="I7">
        <f>200-22</f>
        <v>178</v>
      </c>
      <c r="J7">
        <v>10.5</v>
      </c>
      <c r="K7">
        <v>185</v>
      </c>
      <c r="L7">
        <f>+I7*J7*K7</f>
        <v>345765</v>
      </c>
    </row>
    <row r="8" spans="1:12" x14ac:dyDescent="0.35">
      <c r="A8" t="s">
        <v>4</v>
      </c>
      <c r="B8" s="1" t="s">
        <v>49</v>
      </c>
      <c r="C8" s="1" t="s">
        <v>49</v>
      </c>
      <c r="D8" s="1" t="s">
        <v>49</v>
      </c>
      <c r="E8" s="1" t="s">
        <v>49</v>
      </c>
      <c r="H8" t="s">
        <v>4</v>
      </c>
      <c r="I8">
        <v>22</v>
      </c>
      <c r="J8">
        <v>12</v>
      </c>
      <c r="K8">
        <v>185</v>
      </c>
      <c r="L8">
        <f t="shared" ref="L8:L11" si="0">+I8*J8*K8</f>
        <v>48840</v>
      </c>
    </row>
    <row r="9" spans="1:12" x14ac:dyDescent="0.35">
      <c r="A9" t="s">
        <v>6</v>
      </c>
      <c r="B9" s="1" t="s">
        <v>49</v>
      </c>
      <c r="C9" s="1" t="s">
        <v>49</v>
      </c>
      <c r="D9" s="1" t="s">
        <v>49</v>
      </c>
      <c r="E9" s="1" t="s">
        <v>49</v>
      </c>
      <c r="H9" t="s">
        <v>6</v>
      </c>
      <c r="I9">
        <f>200*0.35</f>
        <v>70</v>
      </c>
      <c r="J9">
        <v>7.5</v>
      </c>
      <c r="K9">
        <v>200</v>
      </c>
      <c r="L9">
        <f t="shared" si="0"/>
        <v>105000</v>
      </c>
    </row>
    <row r="10" spans="1:12" x14ac:dyDescent="0.35">
      <c r="A10" t="s">
        <v>5</v>
      </c>
      <c r="B10" s="1" t="s">
        <v>49</v>
      </c>
      <c r="C10" s="1" t="s">
        <v>49</v>
      </c>
      <c r="D10" s="1" t="s">
        <v>49</v>
      </c>
      <c r="E10" s="1" t="s">
        <v>49</v>
      </c>
      <c r="H10" t="s">
        <v>5</v>
      </c>
      <c r="I10">
        <v>70</v>
      </c>
      <c r="J10">
        <v>3</v>
      </c>
      <c r="K10">
        <v>185</v>
      </c>
      <c r="L10">
        <f t="shared" si="0"/>
        <v>38850</v>
      </c>
    </row>
    <row r="11" spans="1:12" x14ac:dyDescent="0.35">
      <c r="A11" t="s">
        <v>7</v>
      </c>
      <c r="B11" s="1" t="s">
        <v>17</v>
      </c>
      <c r="C11" s="1" t="s">
        <v>17</v>
      </c>
      <c r="D11" s="1" t="s">
        <v>17</v>
      </c>
      <c r="E11" s="1" t="s">
        <v>17</v>
      </c>
      <c r="H11" t="s">
        <v>7</v>
      </c>
      <c r="I11">
        <v>0</v>
      </c>
      <c r="J11">
        <v>2</v>
      </c>
      <c r="K11">
        <v>185</v>
      </c>
      <c r="L11">
        <f t="shared" si="0"/>
        <v>0</v>
      </c>
    </row>
    <row r="12" spans="1:12" x14ac:dyDescent="0.35">
      <c r="A12" t="s">
        <v>8</v>
      </c>
      <c r="B12" s="1" t="s">
        <v>17</v>
      </c>
      <c r="C12" s="1" t="s">
        <v>17</v>
      </c>
      <c r="D12" s="1" t="s">
        <v>17</v>
      </c>
      <c r="E12" s="1" t="s">
        <v>17</v>
      </c>
      <c r="H12" t="s">
        <v>8</v>
      </c>
    </row>
    <row r="13" spans="1:12" x14ac:dyDescent="0.35">
      <c r="A13" t="s">
        <v>9</v>
      </c>
      <c r="B13" s="1" t="s">
        <v>17</v>
      </c>
      <c r="C13" s="1" t="s">
        <v>17</v>
      </c>
      <c r="D13" s="1" t="s">
        <v>17</v>
      </c>
      <c r="E13" s="1" t="s">
        <v>17</v>
      </c>
      <c r="H13" t="s">
        <v>9</v>
      </c>
    </row>
    <row r="14" spans="1:12" x14ac:dyDescent="0.35">
      <c r="A14" t="s">
        <v>12</v>
      </c>
      <c r="B14" s="1" t="s">
        <v>17</v>
      </c>
      <c r="C14" s="1" t="s">
        <v>17</v>
      </c>
      <c r="D14" s="1" t="s">
        <v>17</v>
      </c>
      <c r="E14" s="1" t="s">
        <v>17</v>
      </c>
      <c r="H14" t="s">
        <v>12</v>
      </c>
    </row>
    <row r="15" spans="1:12" x14ac:dyDescent="0.35">
      <c r="A15" t="s">
        <v>12</v>
      </c>
      <c r="B15" s="1" t="s">
        <v>17</v>
      </c>
      <c r="C15" s="1" t="s">
        <v>17</v>
      </c>
      <c r="D15" s="1" t="s">
        <v>17</v>
      </c>
      <c r="E15" s="1" t="s">
        <v>17</v>
      </c>
      <c r="H15" t="s">
        <v>12</v>
      </c>
    </row>
    <row r="16" spans="1:12" x14ac:dyDescent="0.35">
      <c r="A16" t="s">
        <v>13</v>
      </c>
      <c r="B16" s="1" t="s">
        <v>17</v>
      </c>
      <c r="C16" s="1" t="s">
        <v>17</v>
      </c>
      <c r="D16" s="1" t="s">
        <v>17</v>
      </c>
      <c r="E16" s="1" t="s">
        <v>17</v>
      </c>
      <c r="H16" t="s">
        <v>13</v>
      </c>
    </row>
    <row r="17" spans="1:12" x14ac:dyDescent="0.35">
      <c r="A17" t="s">
        <v>13</v>
      </c>
      <c r="B17" s="1" t="s">
        <v>17</v>
      </c>
      <c r="C17" s="1" t="s">
        <v>17</v>
      </c>
      <c r="D17" s="1" t="s">
        <v>17</v>
      </c>
      <c r="E17" s="1" t="s">
        <v>17</v>
      </c>
      <c r="H17" t="s">
        <v>13</v>
      </c>
    </row>
    <row r="18" spans="1:12" ht="15" thickBot="1" x14ac:dyDescent="0.4">
      <c r="A18" t="s">
        <v>16</v>
      </c>
      <c r="E18" s="2" t="s">
        <v>49</v>
      </c>
      <c r="H18" t="s">
        <v>16</v>
      </c>
      <c r="L18">
        <f>SUM(L7:L17)</f>
        <v>538455</v>
      </c>
    </row>
    <row r="19" spans="1:12" ht="15" thickTop="1" x14ac:dyDescent="0.35"/>
    <row r="20" spans="1:12" x14ac:dyDescent="0.35">
      <c r="A20" t="s">
        <v>50</v>
      </c>
      <c r="H20" t="s">
        <v>11</v>
      </c>
    </row>
    <row r="21" spans="1:12" x14ac:dyDescent="0.35">
      <c r="A21" t="s">
        <v>2</v>
      </c>
      <c r="B21" t="s">
        <v>18</v>
      </c>
      <c r="C21" t="s">
        <v>10</v>
      </c>
      <c r="D21" t="s">
        <v>14</v>
      </c>
      <c r="E21" t="s">
        <v>15</v>
      </c>
      <c r="H21" t="s">
        <v>2</v>
      </c>
      <c r="I21" t="s">
        <v>18</v>
      </c>
      <c r="J21" t="s">
        <v>10</v>
      </c>
      <c r="K21" t="s">
        <v>14</v>
      </c>
      <c r="L21" t="s">
        <v>15</v>
      </c>
    </row>
    <row r="22" spans="1:12" x14ac:dyDescent="0.35">
      <c r="A22" t="s">
        <v>3</v>
      </c>
      <c r="B22" s="1" t="s">
        <v>49</v>
      </c>
      <c r="C22" s="1" t="s">
        <v>49</v>
      </c>
      <c r="D22" s="1" t="s">
        <v>49</v>
      </c>
      <c r="E22" s="1" t="s">
        <v>17</v>
      </c>
      <c r="H22" t="s">
        <v>3</v>
      </c>
      <c r="I22">
        <f>200-22</f>
        <v>178</v>
      </c>
      <c r="J22">
        <v>6</v>
      </c>
      <c r="K22">
        <v>180</v>
      </c>
      <c r="L22">
        <f>+I22*J22*K22</f>
        <v>192240</v>
      </c>
    </row>
    <row r="23" spans="1:12" x14ac:dyDescent="0.35">
      <c r="A23" t="s">
        <v>4</v>
      </c>
      <c r="B23" s="1" t="s">
        <v>49</v>
      </c>
      <c r="C23" s="1" t="s">
        <v>49</v>
      </c>
      <c r="D23" s="1" t="s">
        <v>49</v>
      </c>
      <c r="E23" s="1" t="s">
        <v>17</v>
      </c>
      <c r="H23" t="s">
        <v>4</v>
      </c>
      <c r="I23">
        <v>22</v>
      </c>
      <c r="J23">
        <v>13</v>
      </c>
      <c r="K23">
        <v>180</v>
      </c>
      <c r="L23">
        <f t="shared" ref="L23:L26" si="1">+I23*J23*K23</f>
        <v>51480</v>
      </c>
    </row>
    <row r="24" spans="1:12" x14ac:dyDescent="0.35">
      <c r="A24" t="s">
        <v>6</v>
      </c>
      <c r="B24" s="1" t="s">
        <v>49</v>
      </c>
      <c r="C24" s="1" t="s">
        <v>49</v>
      </c>
      <c r="D24" s="1" t="s">
        <v>49</v>
      </c>
      <c r="E24" s="1" t="s">
        <v>17</v>
      </c>
      <c r="H24" t="s">
        <v>6</v>
      </c>
      <c r="I24">
        <f>200*0.35</f>
        <v>70</v>
      </c>
      <c r="J24">
        <v>0</v>
      </c>
      <c r="K24">
        <v>165</v>
      </c>
      <c r="L24">
        <f t="shared" si="1"/>
        <v>0</v>
      </c>
    </row>
    <row r="25" spans="1:12" x14ac:dyDescent="0.35">
      <c r="A25" t="s">
        <v>5</v>
      </c>
      <c r="B25" s="1" t="s">
        <v>49</v>
      </c>
      <c r="C25" s="1" t="s">
        <v>49</v>
      </c>
      <c r="D25" s="1" t="s">
        <v>49</v>
      </c>
      <c r="E25" s="1" t="s">
        <v>17</v>
      </c>
      <c r="H25" t="s">
        <v>5</v>
      </c>
      <c r="I25">
        <v>70</v>
      </c>
      <c r="J25">
        <v>3</v>
      </c>
      <c r="K25">
        <v>180</v>
      </c>
      <c r="L25">
        <f t="shared" si="1"/>
        <v>37800</v>
      </c>
    </row>
    <row r="26" spans="1:12" x14ac:dyDescent="0.35">
      <c r="A26" t="s">
        <v>7</v>
      </c>
      <c r="B26" s="1" t="s">
        <v>17</v>
      </c>
      <c r="C26" s="1" t="s">
        <v>17</v>
      </c>
      <c r="D26" s="1" t="s">
        <v>17</v>
      </c>
      <c r="E26" s="1" t="s">
        <v>17</v>
      </c>
      <c r="H26" t="s">
        <v>7</v>
      </c>
      <c r="I26">
        <v>0</v>
      </c>
      <c r="J26">
        <v>0</v>
      </c>
      <c r="K26">
        <v>0</v>
      </c>
      <c r="L26">
        <f t="shared" si="1"/>
        <v>0</v>
      </c>
    </row>
    <row r="27" spans="1:12" x14ac:dyDescent="0.35">
      <c r="A27" t="s">
        <v>8</v>
      </c>
      <c r="B27" s="1" t="s">
        <v>17</v>
      </c>
      <c r="C27" s="1" t="s">
        <v>17</v>
      </c>
      <c r="D27" s="1" t="s">
        <v>17</v>
      </c>
      <c r="E27" s="1" t="s">
        <v>17</v>
      </c>
      <c r="H27" t="s">
        <v>8</v>
      </c>
    </row>
    <row r="28" spans="1:12" x14ac:dyDescent="0.35">
      <c r="A28" t="s">
        <v>9</v>
      </c>
      <c r="B28" s="1" t="s">
        <v>17</v>
      </c>
      <c r="C28" s="1" t="s">
        <v>17</v>
      </c>
      <c r="D28" s="1" t="s">
        <v>17</v>
      </c>
      <c r="E28" s="1" t="s">
        <v>17</v>
      </c>
      <c r="H28" t="s">
        <v>9</v>
      </c>
    </row>
    <row r="29" spans="1:12" x14ac:dyDescent="0.35">
      <c r="A29" t="s">
        <v>12</v>
      </c>
      <c r="B29" s="1" t="s">
        <v>17</v>
      </c>
      <c r="C29" s="1" t="s">
        <v>17</v>
      </c>
      <c r="D29" s="1" t="s">
        <v>17</v>
      </c>
      <c r="E29" s="1" t="s">
        <v>17</v>
      </c>
      <c r="H29" t="s">
        <v>12</v>
      </c>
    </row>
    <row r="30" spans="1:12" x14ac:dyDescent="0.35">
      <c r="A30" t="s">
        <v>12</v>
      </c>
      <c r="B30" s="1" t="s">
        <v>17</v>
      </c>
      <c r="C30" s="1" t="s">
        <v>17</v>
      </c>
      <c r="D30" s="1" t="s">
        <v>17</v>
      </c>
      <c r="E30" s="1" t="s">
        <v>17</v>
      </c>
      <c r="H30" t="s">
        <v>12</v>
      </c>
    </row>
    <row r="31" spans="1:12" x14ac:dyDescent="0.35">
      <c r="A31" t="s">
        <v>13</v>
      </c>
      <c r="B31" s="1" t="s">
        <v>17</v>
      </c>
      <c r="C31" s="1" t="s">
        <v>17</v>
      </c>
      <c r="D31" s="1" t="s">
        <v>17</v>
      </c>
      <c r="E31" s="1" t="s">
        <v>17</v>
      </c>
      <c r="H31" t="s">
        <v>13</v>
      </c>
    </row>
    <row r="32" spans="1:12" x14ac:dyDescent="0.35">
      <c r="A32" t="s">
        <v>13</v>
      </c>
      <c r="B32" s="1" t="s">
        <v>17</v>
      </c>
      <c r="C32" s="1" t="s">
        <v>17</v>
      </c>
      <c r="D32" s="1" t="s">
        <v>17</v>
      </c>
      <c r="E32" s="1" t="s">
        <v>17</v>
      </c>
      <c r="H32" t="s">
        <v>13</v>
      </c>
    </row>
    <row r="33" spans="1:12" ht="15" thickBot="1" x14ac:dyDescent="0.4">
      <c r="A33" t="s">
        <v>16</v>
      </c>
      <c r="E33" s="2" t="s">
        <v>17</v>
      </c>
      <c r="H33" t="s">
        <v>16</v>
      </c>
      <c r="L33">
        <f>SUM(L22:L32)</f>
        <v>281520</v>
      </c>
    </row>
    <row r="34" spans="1:12" ht="15" thickTop="1" x14ac:dyDescent="0.35"/>
    <row r="35" spans="1:12" x14ac:dyDescent="0.35">
      <c r="A35" t="s">
        <v>16</v>
      </c>
      <c r="H35" t="s">
        <v>16</v>
      </c>
    </row>
    <row r="36" spans="1:12" x14ac:dyDescent="0.35">
      <c r="A36" t="s">
        <v>2</v>
      </c>
      <c r="B36" t="s">
        <v>15</v>
      </c>
      <c r="H36" t="s">
        <v>2</v>
      </c>
      <c r="I36" t="s">
        <v>15</v>
      </c>
    </row>
    <row r="37" spans="1:12" x14ac:dyDescent="0.35">
      <c r="A37" t="s">
        <v>3</v>
      </c>
      <c r="B37" s="1" t="s">
        <v>17</v>
      </c>
      <c r="H37" t="s">
        <v>3</v>
      </c>
      <c r="I37">
        <f>+L7+L22</f>
        <v>538005</v>
      </c>
    </row>
    <row r="38" spans="1:12" x14ac:dyDescent="0.35">
      <c r="A38" t="s">
        <v>4</v>
      </c>
      <c r="B38" s="1" t="s">
        <v>17</v>
      </c>
      <c r="H38" t="s">
        <v>4</v>
      </c>
      <c r="I38">
        <f t="shared" ref="I38:I41" si="2">+L8+L23</f>
        <v>100320</v>
      </c>
    </row>
    <row r="39" spans="1:12" x14ac:dyDescent="0.35">
      <c r="A39" t="s">
        <v>6</v>
      </c>
      <c r="B39" s="1" t="s">
        <v>17</v>
      </c>
      <c r="H39" t="s">
        <v>6</v>
      </c>
      <c r="I39">
        <f t="shared" si="2"/>
        <v>105000</v>
      </c>
    </row>
    <row r="40" spans="1:12" x14ac:dyDescent="0.35">
      <c r="A40" t="s">
        <v>5</v>
      </c>
      <c r="B40" s="1" t="s">
        <v>17</v>
      </c>
      <c r="H40" t="s">
        <v>5</v>
      </c>
      <c r="I40">
        <f t="shared" si="2"/>
        <v>76650</v>
      </c>
    </row>
    <row r="41" spans="1:12" x14ac:dyDescent="0.35">
      <c r="A41" t="s">
        <v>7</v>
      </c>
      <c r="B41" s="1" t="s">
        <v>17</v>
      </c>
      <c r="H41" t="s">
        <v>7</v>
      </c>
      <c r="I41">
        <f t="shared" si="2"/>
        <v>0</v>
      </c>
    </row>
    <row r="42" spans="1:12" x14ac:dyDescent="0.35">
      <c r="A42" t="s">
        <v>8</v>
      </c>
      <c r="B42" s="1" t="s">
        <v>17</v>
      </c>
      <c r="H42" t="s">
        <v>8</v>
      </c>
    </row>
    <row r="43" spans="1:12" x14ac:dyDescent="0.35">
      <c r="A43" t="s">
        <v>9</v>
      </c>
      <c r="B43" s="1" t="s">
        <v>17</v>
      </c>
      <c r="H43" t="s">
        <v>9</v>
      </c>
    </row>
    <row r="44" spans="1:12" x14ac:dyDescent="0.35">
      <c r="A44" t="s">
        <v>12</v>
      </c>
      <c r="B44" s="1" t="s">
        <v>17</v>
      </c>
      <c r="H44" t="s">
        <v>12</v>
      </c>
    </row>
    <row r="45" spans="1:12" x14ac:dyDescent="0.35">
      <c r="A45" t="s">
        <v>12</v>
      </c>
      <c r="B45" s="1" t="s">
        <v>17</v>
      </c>
      <c r="H45" t="s">
        <v>12</v>
      </c>
    </row>
    <row r="46" spans="1:12" x14ac:dyDescent="0.35">
      <c r="A46" t="s">
        <v>13</v>
      </c>
      <c r="B46" s="1" t="s">
        <v>17</v>
      </c>
      <c r="H46" t="s">
        <v>13</v>
      </c>
    </row>
    <row r="47" spans="1:12" x14ac:dyDescent="0.35">
      <c r="A47" t="s">
        <v>13</v>
      </c>
      <c r="B47" s="1" t="s">
        <v>17</v>
      </c>
      <c r="H47" t="s">
        <v>13</v>
      </c>
    </row>
    <row r="48" spans="1:12" ht="15" thickBot="1" x14ac:dyDescent="0.4">
      <c r="A48" t="s">
        <v>16</v>
      </c>
      <c r="B48" s="2" t="s">
        <v>17</v>
      </c>
      <c r="H48" t="s">
        <v>16</v>
      </c>
      <c r="I48">
        <f>SUM(I37:I47)</f>
        <v>819975</v>
      </c>
    </row>
    <row r="49" spans="1:13" ht="15" thickTop="1" x14ac:dyDescent="0.35"/>
    <row r="51" spans="1:13" x14ac:dyDescent="0.35">
      <c r="B51" t="s">
        <v>43</v>
      </c>
      <c r="K51" t="s">
        <v>28</v>
      </c>
      <c r="L51" t="s">
        <v>29</v>
      </c>
      <c r="M51" t="s">
        <v>30</v>
      </c>
    </row>
    <row r="52" spans="1:13" x14ac:dyDescent="0.35">
      <c r="A52" t="s">
        <v>19</v>
      </c>
      <c r="B52" t="s">
        <v>20</v>
      </c>
      <c r="C52" s="3" t="s">
        <v>17</v>
      </c>
      <c r="H52" t="s">
        <v>20</v>
      </c>
      <c r="I52">
        <f>+K52*L52*M52</f>
        <v>1026</v>
      </c>
      <c r="K52">
        <v>36</v>
      </c>
      <c r="L52">
        <v>9.5</v>
      </c>
      <c r="M52">
        <v>3</v>
      </c>
    </row>
    <row r="53" spans="1:13" x14ac:dyDescent="0.35">
      <c r="B53" t="s">
        <v>21</v>
      </c>
      <c r="C53" s="3" t="s">
        <v>17</v>
      </c>
      <c r="H53" t="s">
        <v>21</v>
      </c>
      <c r="I53">
        <v>220</v>
      </c>
      <c r="K53" t="s">
        <v>31</v>
      </c>
      <c r="L53" t="s">
        <v>32</v>
      </c>
      <c r="M53" t="s">
        <v>33</v>
      </c>
    </row>
    <row r="54" spans="1:13" x14ac:dyDescent="0.35">
      <c r="B54" t="s">
        <v>22</v>
      </c>
      <c r="C54" s="3" t="s">
        <v>17</v>
      </c>
      <c r="H54" t="s">
        <v>22</v>
      </c>
      <c r="I54">
        <f>+I52*I53</f>
        <v>225720</v>
      </c>
    </row>
    <row r="55" spans="1:13" x14ac:dyDescent="0.35">
      <c r="B55" t="s">
        <v>42</v>
      </c>
      <c r="C55" s="3" t="s">
        <v>17</v>
      </c>
      <c r="H55" t="s">
        <v>42</v>
      </c>
      <c r="I55">
        <v>208498</v>
      </c>
    </row>
    <row r="57" spans="1:13" x14ac:dyDescent="0.35">
      <c r="B57" t="s">
        <v>44</v>
      </c>
      <c r="K57" t="s">
        <v>28</v>
      </c>
      <c r="L57" t="s">
        <v>29</v>
      </c>
      <c r="M57" t="s">
        <v>30</v>
      </c>
    </row>
    <row r="58" spans="1:13" x14ac:dyDescent="0.35">
      <c r="A58" t="s">
        <v>25</v>
      </c>
      <c r="B58" t="s">
        <v>20</v>
      </c>
      <c r="C58" s="3" t="s">
        <v>17</v>
      </c>
      <c r="H58" t="s">
        <v>20</v>
      </c>
      <c r="I58">
        <f>+K58*L58*M58</f>
        <v>570</v>
      </c>
      <c r="K58">
        <v>20</v>
      </c>
      <c r="L58">
        <v>9.5</v>
      </c>
      <c r="M58">
        <v>3</v>
      </c>
    </row>
    <row r="59" spans="1:13" x14ac:dyDescent="0.35">
      <c r="B59" t="s">
        <v>21</v>
      </c>
      <c r="C59" s="3" t="s">
        <v>17</v>
      </c>
      <c r="H59" t="s">
        <v>21</v>
      </c>
      <c r="I59">
        <v>220</v>
      </c>
      <c r="K59" t="s">
        <v>31</v>
      </c>
      <c r="L59" t="s">
        <v>35</v>
      </c>
      <c r="M59" t="s">
        <v>34</v>
      </c>
    </row>
    <row r="60" spans="1:13" x14ac:dyDescent="0.35">
      <c r="B60" t="s">
        <v>22</v>
      </c>
      <c r="C60" s="3" t="s">
        <v>17</v>
      </c>
      <c r="H60" t="s">
        <v>22</v>
      </c>
      <c r="I60">
        <f>+I58*I59</f>
        <v>125400</v>
      </c>
    </row>
    <row r="61" spans="1:13" x14ac:dyDescent="0.35">
      <c r="B61" t="s">
        <v>42</v>
      </c>
      <c r="C61" s="3" t="s">
        <v>17</v>
      </c>
      <c r="H61" t="s">
        <v>42</v>
      </c>
      <c r="I61">
        <v>112479</v>
      </c>
    </row>
    <row r="63" spans="1:13" x14ac:dyDescent="0.35">
      <c r="B63" t="s">
        <v>46</v>
      </c>
      <c r="K63" t="s">
        <v>28</v>
      </c>
      <c r="L63" t="s">
        <v>29</v>
      </c>
      <c r="M63" t="s">
        <v>30</v>
      </c>
    </row>
    <row r="64" spans="1:13" x14ac:dyDescent="0.35">
      <c r="A64" t="s">
        <v>26</v>
      </c>
      <c r="B64" t="s">
        <v>20</v>
      </c>
      <c r="C64" s="3" t="s">
        <v>17</v>
      </c>
      <c r="H64" t="s">
        <v>20</v>
      </c>
      <c r="I64">
        <f>+K64*L64*M64</f>
        <v>400</v>
      </c>
      <c r="K64">
        <v>25</v>
      </c>
      <c r="L64">
        <v>8</v>
      </c>
      <c r="M64">
        <v>2</v>
      </c>
    </row>
    <row r="65" spans="1:13" x14ac:dyDescent="0.35">
      <c r="B65" t="s">
        <v>21</v>
      </c>
      <c r="C65" s="3" t="s">
        <v>17</v>
      </c>
      <c r="H65" t="s">
        <v>21</v>
      </c>
      <c r="I65">
        <v>215</v>
      </c>
      <c r="K65" t="s">
        <v>45</v>
      </c>
      <c r="L65" t="s">
        <v>35</v>
      </c>
      <c r="M65">
        <v>40</v>
      </c>
    </row>
    <row r="66" spans="1:13" x14ac:dyDescent="0.35">
      <c r="B66" t="s">
        <v>22</v>
      </c>
      <c r="C66" s="3" t="s">
        <v>17</v>
      </c>
      <c r="H66" t="s">
        <v>22</v>
      </c>
      <c r="I66">
        <f>+I64*I65</f>
        <v>86000</v>
      </c>
    </row>
    <row r="67" spans="1:13" x14ac:dyDescent="0.35">
      <c r="B67" t="s">
        <v>42</v>
      </c>
      <c r="C67" s="3" t="s">
        <v>17</v>
      </c>
      <c r="H67" t="s">
        <v>42</v>
      </c>
      <c r="I67">
        <f>+I66*850/1000</f>
        <v>73100</v>
      </c>
    </row>
    <row r="69" spans="1:13" x14ac:dyDescent="0.35">
      <c r="A69" t="s">
        <v>27</v>
      </c>
      <c r="B69" t="s">
        <v>20</v>
      </c>
      <c r="C69" s="3" t="s">
        <v>17</v>
      </c>
      <c r="H69" t="s">
        <v>20</v>
      </c>
    </row>
    <row r="70" spans="1:13" x14ac:dyDescent="0.35">
      <c r="B70" t="s">
        <v>21</v>
      </c>
      <c r="C70" s="3" t="s">
        <v>17</v>
      </c>
      <c r="H70" t="s">
        <v>21</v>
      </c>
    </row>
    <row r="71" spans="1:13" x14ac:dyDescent="0.35">
      <c r="B71" t="s">
        <v>22</v>
      </c>
      <c r="C71" s="3" t="s">
        <v>17</v>
      </c>
      <c r="H71" t="s">
        <v>22</v>
      </c>
    </row>
    <row r="72" spans="1:13" x14ac:dyDescent="0.35">
      <c r="K72" t="s">
        <v>28</v>
      </c>
      <c r="L72" t="s">
        <v>29</v>
      </c>
      <c r="M72" t="s">
        <v>30</v>
      </c>
    </row>
    <row r="73" spans="1:13" x14ac:dyDescent="0.35">
      <c r="A73" t="s">
        <v>23</v>
      </c>
      <c r="B73" t="s">
        <v>20</v>
      </c>
      <c r="C73" s="3" t="s">
        <v>17</v>
      </c>
      <c r="H73" t="s">
        <v>20</v>
      </c>
      <c r="I73">
        <f>+K73*L73*M73</f>
        <v>840</v>
      </c>
      <c r="K73">
        <v>40</v>
      </c>
      <c r="L73">
        <v>10</v>
      </c>
      <c r="M73">
        <v>2.1</v>
      </c>
    </row>
    <row r="74" spans="1:13" x14ac:dyDescent="0.35">
      <c r="B74" t="s">
        <v>21</v>
      </c>
      <c r="C74" s="3" t="s">
        <v>17</v>
      </c>
      <c r="H74" t="s">
        <v>21</v>
      </c>
      <c r="I74">
        <v>270</v>
      </c>
      <c r="K74" t="s">
        <v>31</v>
      </c>
      <c r="L74" t="s">
        <v>32</v>
      </c>
      <c r="M74" s="4">
        <v>0.33</v>
      </c>
    </row>
    <row r="75" spans="1:13" x14ac:dyDescent="0.35">
      <c r="B75" t="s">
        <v>22</v>
      </c>
      <c r="C75" s="3" t="s">
        <v>17</v>
      </c>
      <c r="H75" t="s">
        <v>22</v>
      </c>
      <c r="I75">
        <f>+I73*I74</f>
        <v>226800</v>
      </c>
    </row>
    <row r="76" spans="1:13" x14ac:dyDescent="0.35">
      <c r="B76" t="s">
        <v>42</v>
      </c>
      <c r="C76" s="3" t="s">
        <v>17</v>
      </c>
      <c r="H76" t="s">
        <v>42</v>
      </c>
      <c r="I76">
        <f>+I75*935/1000</f>
        <v>212058</v>
      </c>
    </row>
    <row r="78" spans="1:13" x14ac:dyDescent="0.35">
      <c r="A78" t="s">
        <v>24</v>
      </c>
      <c r="B78" t="s">
        <v>20</v>
      </c>
      <c r="C78" s="3" t="s">
        <v>17</v>
      </c>
      <c r="H78" t="s">
        <v>20</v>
      </c>
    </row>
    <row r="79" spans="1:13" x14ac:dyDescent="0.35">
      <c r="B79" t="s">
        <v>21</v>
      </c>
      <c r="C79" s="3" t="s">
        <v>17</v>
      </c>
      <c r="H79" t="s">
        <v>21</v>
      </c>
    </row>
    <row r="80" spans="1:13" x14ac:dyDescent="0.35">
      <c r="B80" t="s">
        <v>22</v>
      </c>
      <c r="C80" s="3" t="s">
        <v>17</v>
      </c>
      <c r="H80" t="s">
        <v>22</v>
      </c>
    </row>
    <row r="82" spans="1:9" x14ac:dyDescent="0.35">
      <c r="A82" t="s">
        <v>36</v>
      </c>
      <c r="B82" t="s">
        <v>37</v>
      </c>
      <c r="C82" s="3" t="s">
        <v>17</v>
      </c>
      <c r="H82" t="s">
        <v>37</v>
      </c>
    </row>
    <row r="83" spans="1:9" x14ac:dyDescent="0.35">
      <c r="B83" t="s">
        <v>38</v>
      </c>
      <c r="C83" s="3" t="s">
        <v>17</v>
      </c>
      <c r="H83" t="s">
        <v>38</v>
      </c>
    </row>
    <row r="84" spans="1:9" x14ac:dyDescent="0.35">
      <c r="B84" t="s">
        <v>21</v>
      </c>
      <c r="C84" s="3" t="s">
        <v>17</v>
      </c>
      <c r="H84" t="s">
        <v>21</v>
      </c>
    </row>
    <row r="85" spans="1:9" x14ac:dyDescent="0.35">
      <c r="B85" t="s">
        <v>22</v>
      </c>
      <c r="C85" s="3" t="s">
        <v>17</v>
      </c>
      <c r="H85" t="s">
        <v>22</v>
      </c>
    </row>
    <row r="87" spans="1:9" x14ac:dyDescent="0.35">
      <c r="A87" t="s">
        <v>39</v>
      </c>
      <c r="B87" t="s">
        <v>22</v>
      </c>
      <c r="C87" s="3" t="s">
        <v>17</v>
      </c>
      <c r="H87" t="s">
        <v>39</v>
      </c>
      <c r="I87">
        <f>+I54+I60+I66+I71+I75+I80+I85</f>
        <v>663920</v>
      </c>
    </row>
    <row r="88" spans="1:9" x14ac:dyDescent="0.35">
      <c r="B88" t="s">
        <v>47</v>
      </c>
      <c r="C88" s="3" t="s">
        <v>17</v>
      </c>
      <c r="H88" t="s">
        <v>47</v>
      </c>
      <c r="I88">
        <f>+I76+I67+I61+I55</f>
        <v>606135</v>
      </c>
    </row>
    <row r="90" spans="1:9" x14ac:dyDescent="0.35">
      <c r="A90" t="s">
        <v>40</v>
      </c>
      <c r="B90" t="s">
        <v>41</v>
      </c>
      <c r="C90" s="3" t="s">
        <v>17</v>
      </c>
      <c r="H90" t="s">
        <v>41</v>
      </c>
      <c r="I90">
        <f>+I87-I48</f>
        <v>-156055</v>
      </c>
    </row>
    <row r="91" spans="1:9" x14ac:dyDescent="0.35">
      <c r="I91">
        <f>+I90/0.35</f>
        <v>-445871.42857142858</v>
      </c>
    </row>
    <row r="92" spans="1:9" x14ac:dyDescent="0.35">
      <c r="B92" t="s">
        <v>48</v>
      </c>
      <c r="C92" s="3" t="s">
        <v>17</v>
      </c>
      <c r="I92">
        <v>445871</v>
      </c>
    </row>
  </sheetData>
  <conditionalFormatting sqref="B12:E17 B7:B11">
    <cfRule type="cellIs" dxfId="19" priority="22" operator="equal">
      <formula>$I$7</formula>
    </cfRule>
  </conditionalFormatting>
  <conditionalFormatting sqref="E18">
    <cfRule type="cellIs" dxfId="18" priority="21" operator="equal">
      <formula>$L$18</formula>
    </cfRule>
  </conditionalFormatting>
  <conditionalFormatting sqref="E33">
    <cfRule type="cellIs" dxfId="17" priority="8" operator="equal">
      <formula>$L$33</formula>
    </cfRule>
    <cfRule type="cellIs" dxfId="16" priority="19" operator="equal">
      <formula>$L$18</formula>
    </cfRule>
  </conditionalFormatting>
  <conditionalFormatting sqref="B48">
    <cfRule type="cellIs" dxfId="15" priority="17" operator="equal">
      <formula>$I$48</formula>
    </cfRule>
  </conditionalFormatting>
  <conditionalFormatting sqref="B12:E17 B7:B11">
    <cfRule type="cellIs" dxfId="14" priority="16" operator="equal">
      <formula>$I$7</formula>
    </cfRule>
  </conditionalFormatting>
  <conditionalFormatting sqref="B12:E17 B7:B11">
    <cfRule type="cellIs" dxfId="13" priority="15" operator="equal">
      <formula>I7</formula>
    </cfRule>
  </conditionalFormatting>
  <conditionalFormatting sqref="B26:E32 C22:E25">
    <cfRule type="cellIs" dxfId="12" priority="14" operator="equal">
      <formula>$I$7</formula>
    </cfRule>
  </conditionalFormatting>
  <conditionalFormatting sqref="B26:E32 C22:E25">
    <cfRule type="cellIs" dxfId="11" priority="13" operator="equal">
      <formula>$I$7</formula>
    </cfRule>
  </conditionalFormatting>
  <conditionalFormatting sqref="B26:E32 C22:E25">
    <cfRule type="cellIs" dxfId="10" priority="12" operator="equal">
      <formula>I22</formula>
    </cfRule>
  </conditionalFormatting>
  <conditionalFormatting sqref="B37:B47">
    <cfRule type="cellIs" dxfId="9" priority="11" operator="equal">
      <formula>$I$7</formula>
    </cfRule>
  </conditionalFormatting>
  <conditionalFormatting sqref="B37:B47">
    <cfRule type="cellIs" dxfId="8" priority="10" operator="equal">
      <formula>$I$7</formula>
    </cfRule>
  </conditionalFormatting>
  <conditionalFormatting sqref="B37:B47">
    <cfRule type="cellIs" dxfId="7" priority="9" operator="equal">
      <formula>I37</formula>
    </cfRule>
  </conditionalFormatting>
  <conditionalFormatting sqref="C7:E11">
    <cfRule type="cellIs" dxfId="6" priority="7" operator="equal">
      <formula>$I$7</formula>
    </cfRule>
  </conditionalFormatting>
  <conditionalFormatting sqref="C7:E11">
    <cfRule type="cellIs" dxfId="5" priority="6" operator="equal">
      <formula>$I$7</formula>
    </cfRule>
  </conditionalFormatting>
  <conditionalFormatting sqref="C7:E11">
    <cfRule type="cellIs" dxfId="4" priority="5" operator="equal">
      <formula>J7</formula>
    </cfRule>
  </conditionalFormatting>
  <conditionalFormatting sqref="C69:C71 C78:C80 C82:C85 C52:C55 C58:C61 C64:C67 C73:C76 C87:C88 C90 C92">
    <cfRule type="cellIs" dxfId="3" priority="4" operator="equal">
      <formula>I52</formula>
    </cfRule>
  </conditionalFormatting>
  <conditionalFormatting sqref="B22:B25">
    <cfRule type="cellIs" dxfId="2" priority="3" operator="equal">
      <formula>$I$7</formula>
    </cfRule>
  </conditionalFormatting>
  <conditionalFormatting sqref="B22:B25">
    <cfRule type="cellIs" dxfId="1" priority="2" operator="equal">
      <formula>$I$7</formula>
    </cfRule>
  </conditionalFormatting>
  <conditionalFormatting sqref="B22:B25">
    <cfRule type="cellIs" dxfId="0" priority="1" operator="equal">
      <formula>I22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Sijbren Mulder</dc:creator>
  <cp:lastModifiedBy>Sijbren Mulder</cp:lastModifiedBy>
  <dcterms:created xsi:type="dcterms:W3CDTF">2016-03-20T16:56:19Z</dcterms:created>
  <dcterms:modified xsi:type="dcterms:W3CDTF">2016-04-04T07:02:59Z</dcterms:modified>
</cp:coreProperties>
</file>